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8195" windowHeight="4440"/>
  </bookViews>
  <sheets>
    <sheet name="Ninja" sheetId="2" r:id="rId1"/>
  </sheets>
  <calcPr calcId="145621"/>
</workbook>
</file>

<file path=xl/calcChain.xml><?xml version="1.0" encoding="utf-8"?>
<calcChain xmlns="http://schemas.openxmlformats.org/spreadsheetml/2006/main">
  <c r="M34" i="2" l="1"/>
  <c r="L34" i="2"/>
  <c r="K34" i="2"/>
  <c r="E34" i="2"/>
  <c r="D34" i="2"/>
  <c r="C34" i="2"/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Q20" i="2" l="1"/>
  <c r="Q24" i="2"/>
  <c r="Q27" i="2"/>
  <c r="P24" i="2"/>
  <c r="P29" i="2"/>
  <c r="P32" i="2"/>
  <c r="P15" i="2"/>
  <c r="Q17" i="2"/>
  <c r="Q19" i="2"/>
  <c r="P8" i="2"/>
  <c r="P10" i="2"/>
  <c r="P12" i="2"/>
  <c r="Q14" i="2"/>
  <c r="P6" i="2"/>
  <c r="P4" i="2"/>
  <c r="P5" i="2"/>
  <c r="P22" i="2"/>
  <c r="Q23" i="2"/>
  <c r="P26" i="2"/>
  <c r="P30" i="2"/>
  <c r="Q31" i="2"/>
  <c r="P20" i="2"/>
  <c r="Q21" i="2"/>
  <c r="Q9" i="2"/>
  <c r="Q13" i="2"/>
  <c r="P16" i="2"/>
  <c r="P7" i="2"/>
  <c r="Q3" i="2"/>
  <c r="P9" i="2"/>
  <c r="P11" i="2"/>
  <c r="Q11" i="2"/>
  <c r="P13" i="2"/>
  <c r="P14" i="2"/>
  <c r="Q15" i="2"/>
  <c r="P18" i="2"/>
  <c r="Q18" i="2"/>
  <c r="P19" i="2"/>
  <c r="P21" i="2"/>
  <c r="P23" i="2"/>
  <c r="P25" i="2"/>
  <c r="Q25" i="2"/>
  <c r="P27" i="2"/>
  <c r="P28" i="2"/>
  <c r="Q28" i="2"/>
  <c r="Q29" i="2"/>
  <c r="Q30" i="2"/>
  <c r="P31" i="2"/>
  <c r="G4" i="2"/>
  <c r="G5" i="2"/>
  <c r="G6" i="2"/>
  <c r="G7" i="2"/>
  <c r="G8" i="2"/>
  <c r="G9" i="2"/>
  <c r="H9" i="2" s="1"/>
  <c r="I9" i="2" s="1"/>
  <c r="G10" i="2"/>
  <c r="G11" i="2"/>
  <c r="H11" i="2" s="1"/>
  <c r="I11" i="2" s="1"/>
  <c r="G12" i="2"/>
  <c r="H12" i="2" s="1"/>
  <c r="G13" i="2"/>
  <c r="H13" i="2" s="1"/>
  <c r="I13" i="2" s="1"/>
  <c r="G14" i="2"/>
  <c r="G15" i="2"/>
  <c r="H15" i="2" s="1"/>
  <c r="I15" i="2" s="1"/>
  <c r="G16" i="2"/>
  <c r="G17" i="2"/>
  <c r="H17" i="2" s="1"/>
  <c r="I17" i="2" s="1"/>
  <c r="G18" i="2"/>
  <c r="H18" i="2" s="1"/>
  <c r="I18" i="2" s="1"/>
  <c r="G19" i="2"/>
  <c r="H19" i="2" s="1"/>
  <c r="I19" i="2" s="1"/>
  <c r="G20" i="2"/>
  <c r="G21" i="2"/>
  <c r="H21" i="2" s="1"/>
  <c r="I21" i="2" s="1"/>
  <c r="G22" i="2"/>
  <c r="H22" i="2" s="1"/>
  <c r="I22" i="2" s="1"/>
  <c r="G23" i="2"/>
  <c r="H23" i="2" s="1"/>
  <c r="I23" i="2" s="1"/>
  <c r="G24" i="2"/>
  <c r="H24" i="2" s="1"/>
  <c r="G25" i="2"/>
  <c r="H25" i="2" s="1"/>
  <c r="I25" i="2" s="1"/>
  <c r="G26" i="2"/>
  <c r="H26" i="2" s="1"/>
  <c r="I26" i="2" s="1"/>
  <c r="G27" i="2"/>
  <c r="H27" i="2" s="1"/>
  <c r="I27" i="2" s="1"/>
  <c r="G28" i="2"/>
  <c r="H28" i="2" s="1"/>
  <c r="G29" i="2"/>
  <c r="G30" i="2"/>
  <c r="H30" i="2" s="1"/>
  <c r="I30" i="2" s="1"/>
  <c r="G31" i="2"/>
  <c r="H31" i="2" s="1"/>
  <c r="I31" i="2" s="1"/>
  <c r="G32" i="2"/>
  <c r="H32" i="2" s="1"/>
  <c r="G3" i="2"/>
  <c r="H29" i="2" l="1"/>
  <c r="P34" i="2" s="1"/>
  <c r="O34" i="2"/>
  <c r="G34" i="2"/>
  <c r="I32" i="2"/>
  <c r="I28" i="2"/>
  <c r="I12" i="2"/>
  <c r="I24" i="2"/>
  <c r="Q32" i="2"/>
  <c r="P17" i="2"/>
  <c r="H8" i="2"/>
  <c r="I8" i="2" s="1"/>
  <c r="Q10" i="2"/>
  <c r="H14" i="2"/>
  <c r="I14" i="2" s="1"/>
  <c r="H10" i="2"/>
  <c r="I10" i="2" s="1"/>
  <c r="Q26" i="2"/>
  <c r="Q22" i="2"/>
  <c r="H20" i="2"/>
  <c r="I20" i="2" s="1"/>
  <c r="Q16" i="2"/>
  <c r="Q12" i="2"/>
  <c r="Q8" i="2"/>
  <c r="H16" i="2"/>
  <c r="I16" i="2" s="1"/>
  <c r="H7" i="2"/>
  <c r="I7" i="2" s="1"/>
  <c r="Q7" i="2"/>
  <c r="Q6" i="2"/>
  <c r="H6" i="2"/>
  <c r="I6" i="2" s="1"/>
  <c r="H5" i="2"/>
  <c r="I5" i="2" s="1"/>
  <c r="Q5" i="2"/>
  <c r="Q4" i="2"/>
  <c r="H4" i="2"/>
  <c r="I4" i="2" s="1"/>
  <c r="H3" i="2"/>
  <c r="P3" i="2"/>
  <c r="I29" i="2" l="1"/>
  <c r="H34" i="2"/>
  <c r="I3" i="2"/>
  <c r="I34" i="2" l="1"/>
  <c r="Q34" i="2"/>
</calcChain>
</file>

<file path=xl/sharedStrings.xml><?xml version="1.0" encoding="utf-8"?>
<sst xmlns="http://schemas.openxmlformats.org/spreadsheetml/2006/main" count="79" uniqueCount="70">
  <si>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</si>
  <si>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</si>
  <si>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</si>
  <si>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</si>
  <si>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</si>
  <si>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</si>
  <si>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</si>
  <si>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</si>
  <si>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</si>
  <si>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</si>
  <si>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</si>
  <si>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Great Britain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</si>
  <si>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</si>
  <si>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</si>
  <si>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</si>
  <si>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</si>
  <si>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</si>
  <si>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</si>
  <si>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</si>
  <si>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</si>
  <si>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</si>
  <si>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</si>
  <si>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</si>
  <si>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</si>
  <si>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</si>
  <si>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</si>
  <si>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</si>
  <si>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</si>
  <si>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</si>
  <si>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Switzerland</t>
  </si>
  <si>
    <t>Current</t>
  </si>
  <si>
    <t>Country</t>
  </si>
  <si>
    <t>ISO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</si>
  <si>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</si>
  <si>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</si>
  <si>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</si>
  <si>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</si>
  <si>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</si>
  <si>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</si>
  <si>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</si>
  <si>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</si>
  <si>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</si>
  <si>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</si>
  <si>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</si>
  <si>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GB</t>
  </si>
  <si>
    <t>GR</t>
  </si>
  <si>
    <t>HU</t>
  </si>
  <si>
    <t>IE</t>
  </si>
  <si>
    <t>IT</t>
  </si>
  <si>
    <t>LV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</si>
  <si>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</si>
  <si>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</si>
  <si>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</si>
  <si>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</si>
  <si>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</si>
  <si>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</si>
  <si>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</si>
  <si>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</si>
  <si>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</si>
  <si>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</si>
  <si>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</si>
  <si>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</si>
  <si>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</si>
  <si>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Installed Capacity (MW)
Just these Farms</t>
  </si>
  <si>
    <t>Installed Capacity (MW)
Total Fleet</t>
  </si>
  <si>
    <t>Near Future</t>
  </si>
  <si>
    <t>Long Future</t>
  </si>
  <si>
    <t>Capacity Factor (1995-2014)
Just these Farms</t>
  </si>
  <si>
    <t>Capacity Factor (1995-2014)
Total Fleet</t>
  </si>
  <si>
    <t>Total / 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</si>
</sst>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1" applyNumberFormat="1" applyFont="1"/>
    <xf numFmtId="164" fontId="2" fillId="0" borderId="0" xfId="0" applyNumberFormat="1" applyFont="1"/>
    <xf numFmtId="1" fontId="2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B1"/>
    </sheetView>
  </sheetViews>
  <sheetFormatPr defaultColWidth="10.7109375" defaultRowHeight="16.5" x14ac:dyDescent="0.3"/>
  <cols>
    <col min="1" max="1" width="15.5703125" style="1" bestFit="1" customWidth="1"/>
    <col min="2" max="2" width="5.7109375" style="1" customWidth="1"/>
    <col min="3" max="3" width="14.140625" style="1" customWidth="1"/>
    <col min="4" max="5" width="14.28515625" style="1" customWidth="1"/>
    <col min="6" max="6" width="3.42578125" style="1" customWidth="1"/>
    <col min="7" max="7" width="14.140625" style="1" customWidth="1"/>
    <col min="8" max="9" width="14.28515625" style="1" customWidth="1"/>
    <col min="10" max="10" width="10.7109375" style="1"/>
    <col min="11" max="11" width="14.140625" style="1" customWidth="1"/>
    <col min="12" max="13" width="14.28515625" style="1" customWidth="1"/>
    <col min="14" max="14" width="3.42578125" style="1" customWidth="1"/>
    <col min="15" max="15" width="14.140625" style="1" customWidth="1"/>
    <col min="16" max="17" width="14.28515625" style="1" customWidth="1"/>
    <col min="18" max="16384" width="10.7109375" style="1"/>
  </cols>
  <sheetData>
    <row r="1" spans="1:17" ht="33" customHeight="1" x14ac:dyDescent="0.3">
      <c r="A1" s="8"/>
      <c r="B1" s="8"/>
      <c r="C1" s="6" t="s">
        <v>63</v>
      </c>
      <c r="D1" s="7"/>
      <c r="E1" s="7"/>
      <c r="G1" s="6" t="s">
        <v>64</v>
      </c>
      <c r="H1" s="7"/>
      <c r="I1" s="7"/>
      <c r="K1" s="6" t="s">
        <v>67</v>
      </c>
      <c r="L1" s="7"/>
      <c r="M1" s="7"/>
      <c r="O1" s="6" t="s">
        <v>68</v>
      </c>
      <c r="P1" s="7"/>
      <c r="Q1" s="7"/>
    </row>
    <row r="2" spans="1:17" x14ac:dyDescent="0.3">
      <c r="A2" s="2" t="s">
        <v>31</v>
      </c>
      <c r="B2" s="2" t="s">
        <v>32</v>
      </c>
      <c r="C2" s="2" t="s">
        <v>30</v>
      </c>
      <c r="D2" s="2" t="s">
        <v>65</v>
      </c>
      <c r="E2" s="2" t="s">
        <v>66</v>
      </c>
      <c r="G2" s="2" t="s">
        <v>30</v>
      </c>
      <c r="H2" s="2" t="s">
        <v>65</v>
      </c>
      <c r="I2" s="2" t="s">
        <v>66</v>
      </c>
      <c r="K2" s="2" t="s">
        <v>30</v>
      </c>
      <c r="L2" s="2" t="s">
        <v>65</v>
      </c>
      <c r="M2" s="2" t="s">
        <v>66</v>
      </c>
      <c r="O2" s="2" t="s">
        <v>30</v>
      </c>
      <c r="P2" s="2" t="s">
        <v>65</v>
      </c>
      <c r="Q2" s="2" t="s">
        <v>66</v>
      </c>
    </row>
    <row r="3" spans="1:17" x14ac:dyDescent="0.3">
      <c r="A3" s="1" t="s">
        <v>0</v>
      </c>
      <c r="B3" s="1" t="s">
        <v>33</v>
      </c>
      <c r="C3" s="1">
        <v>1945</v>
      </c>
      <c r="D3" s="5">
        <v>139.6</v>
      </c>
      <c r="G3" s="5">
        <f>C3</f>
        <v>1945</v>
      </c>
      <c r="H3" s="5">
        <f>G3+D3</f>
        <v>2084.6</v>
      </c>
      <c r="I3" s="5">
        <f>H3+E3</f>
        <v>2084.6</v>
      </c>
      <c r="J3" s="4"/>
      <c r="K3" s="3">
        <v>0.26500000000000001</v>
      </c>
      <c r="L3" s="3">
        <v>0.26327831526922202</v>
      </c>
      <c r="M3" s="3"/>
      <c r="O3" s="4">
        <f>K3</f>
        <v>0.26500000000000001</v>
      </c>
      <c r="P3" s="4">
        <f>SUMPRODUCT(K3:L3, C3:D3) / SUM(C3:D3)</f>
        <v>0.26488470344986254</v>
      </c>
      <c r="Q3" s="4">
        <f>SUMPRODUCT(K3:M3, C3:E3) / SUM(C3:E3)</f>
        <v>0.26488470344986254</v>
      </c>
    </row>
    <row r="4" spans="1:17" x14ac:dyDescent="0.3">
      <c r="A4" s="1" t="s">
        <v>1</v>
      </c>
      <c r="B4" s="1" t="s">
        <v>34</v>
      </c>
      <c r="C4" s="1">
        <v>1771</v>
      </c>
      <c r="D4" s="5">
        <v>1827.15</v>
      </c>
      <c r="E4" s="5">
        <v>230</v>
      </c>
      <c r="G4" s="5">
        <f t="shared" ref="G4:G31" si="0">C4</f>
        <v>1771</v>
      </c>
      <c r="H4" s="5">
        <f t="shared" ref="H4:I4" si="1">G4+D4</f>
        <v>3598.15</v>
      </c>
      <c r="I4" s="5">
        <f t="shared" si="1"/>
        <v>3828.15</v>
      </c>
      <c r="J4" s="4"/>
      <c r="K4" s="3">
        <v>0.26819999999999999</v>
      </c>
      <c r="L4" s="3">
        <v>0.36794447648300199</v>
      </c>
      <c r="M4" s="3">
        <v>0.37070761934670499</v>
      </c>
      <c r="O4" s="4">
        <f t="shared" ref="O4:O31" si="2">K4</f>
        <v>0.26819999999999999</v>
      </c>
      <c r="P4" s="4">
        <f t="shared" ref="P4:P31" si="3">SUMPRODUCT(K4:L4, C4:D4) / SUM(C4:D4)</f>
        <v>0.31885050656751862</v>
      </c>
      <c r="Q4" s="4">
        <f t="shared" ref="Q4:Q31" si="4">SUMPRODUCT(K4:M4, C4:E4) / SUM(C4:E4)</f>
        <v>0.32196614622093156</v>
      </c>
    </row>
    <row r="5" spans="1:17" x14ac:dyDescent="0.3">
      <c r="A5" s="1" t="s">
        <v>2</v>
      </c>
      <c r="B5" s="1" t="s">
        <v>35</v>
      </c>
      <c r="C5" s="1">
        <v>421</v>
      </c>
      <c r="D5" s="5">
        <v>126</v>
      </c>
      <c r="E5" s="5"/>
      <c r="G5" s="5">
        <f t="shared" si="0"/>
        <v>421</v>
      </c>
      <c r="H5" s="5">
        <f t="shared" ref="H5:I5" si="5">G5+D5</f>
        <v>547</v>
      </c>
      <c r="I5" s="5">
        <f t="shared" si="5"/>
        <v>547</v>
      </c>
      <c r="J5" s="4"/>
      <c r="K5" s="3">
        <v>0.2215</v>
      </c>
      <c r="L5" s="3">
        <v>0.23433853627081899</v>
      </c>
      <c r="M5" s="3"/>
      <c r="O5" s="4">
        <f t="shared" si="2"/>
        <v>0.2215</v>
      </c>
      <c r="P5" s="4">
        <f t="shared" si="3"/>
        <v>0.22445732279730018</v>
      </c>
      <c r="Q5" s="4">
        <f t="shared" si="4"/>
        <v>0.22445732279730018</v>
      </c>
    </row>
    <row r="6" spans="1:17" x14ac:dyDescent="0.3">
      <c r="A6" s="1" t="s">
        <v>3</v>
      </c>
      <c r="B6" s="1" t="s">
        <v>36</v>
      </c>
      <c r="C6" s="1">
        <v>178</v>
      </c>
      <c r="D6" s="5">
        <v>76.2</v>
      </c>
      <c r="E6" s="5"/>
      <c r="G6" s="5">
        <f>C6</f>
        <v>178</v>
      </c>
      <c r="H6" s="5">
        <f>G6+D6</f>
        <v>254.2</v>
      </c>
      <c r="I6" s="5">
        <f>H6+E6</f>
        <v>254.2</v>
      </c>
      <c r="J6" s="4"/>
      <c r="K6" s="3">
        <v>0.13689999999999999</v>
      </c>
      <c r="L6" s="3">
        <v>0.17953530152292899</v>
      </c>
      <c r="M6" s="3"/>
      <c r="O6" s="4">
        <f>K6</f>
        <v>0.13689999999999999</v>
      </c>
      <c r="P6" s="4">
        <f>SUMPRODUCT(K6:L6, C6:D6) / SUM(C6:D6)</f>
        <v>0.1496805270497529</v>
      </c>
      <c r="Q6" s="4">
        <f>SUMPRODUCT(K6:M6, C6:E6) / SUM(C6:E6)</f>
        <v>0.1496805270497529</v>
      </c>
    </row>
    <row r="7" spans="1:17" x14ac:dyDescent="0.3">
      <c r="A7" s="1" t="s">
        <v>4</v>
      </c>
      <c r="B7" s="1" t="s">
        <v>37</v>
      </c>
      <c r="C7" s="1">
        <v>122</v>
      </c>
      <c r="D7" s="5"/>
      <c r="E7" s="5"/>
      <c r="G7" s="5">
        <f>C7</f>
        <v>122</v>
      </c>
      <c r="H7" s="5">
        <f>G7+D7</f>
        <v>122</v>
      </c>
      <c r="I7" s="5">
        <f>H7+E7</f>
        <v>122</v>
      </c>
      <c r="J7" s="4"/>
      <c r="K7" s="3">
        <v>0.12909999999999999</v>
      </c>
      <c r="L7" s="3"/>
      <c r="M7" s="3"/>
      <c r="O7" s="4">
        <f>K7</f>
        <v>0.12909999999999999</v>
      </c>
      <c r="P7" s="4">
        <f>SUMPRODUCT(K7:L7, C7:D7) / SUM(C7:D7)</f>
        <v>0.12909999999999999</v>
      </c>
      <c r="Q7" s="4">
        <f>SUMPRODUCT(K7:M7, C7:E7) / SUM(C7:E7)</f>
        <v>0.12909999999999999</v>
      </c>
    </row>
    <row r="8" spans="1:17" x14ac:dyDescent="0.3">
      <c r="A8" s="1" t="s">
        <v>5</v>
      </c>
      <c r="B8" s="1" t="s">
        <v>38</v>
      </c>
      <c r="C8" s="1">
        <v>267</v>
      </c>
      <c r="D8" s="5"/>
      <c r="E8" s="5"/>
      <c r="G8" s="5">
        <f t="shared" si="0"/>
        <v>267</v>
      </c>
      <c r="H8" s="5">
        <f t="shared" ref="H8:I8" si="6">G8+D8</f>
        <v>267</v>
      </c>
      <c r="I8" s="5">
        <f t="shared" si="6"/>
        <v>267</v>
      </c>
      <c r="J8" s="4"/>
      <c r="K8" s="3">
        <v>0.22439999999999999</v>
      </c>
      <c r="L8" s="3"/>
      <c r="M8" s="3"/>
      <c r="O8" s="4">
        <f t="shared" si="2"/>
        <v>0.22439999999999999</v>
      </c>
      <c r="P8" s="4">
        <f t="shared" si="3"/>
        <v>0.22439999999999999</v>
      </c>
      <c r="Q8" s="4">
        <f t="shared" si="4"/>
        <v>0.22439999999999999</v>
      </c>
    </row>
    <row r="9" spans="1:17" x14ac:dyDescent="0.3">
      <c r="A9" s="1" t="s">
        <v>6</v>
      </c>
      <c r="B9" s="1" t="s">
        <v>39</v>
      </c>
      <c r="C9" s="1">
        <v>3446</v>
      </c>
      <c r="D9" s="5">
        <v>520</v>
      </c>
      <c r="E9" s="5">
        <v>2342</v>
      </c>
      <c r="G9" s="5">
        <f t="shared" si="0"/>
        <v>3446</v>
      </c>
      <c r="H9" s="5">
        <f t="shared" ref="H9:I9" si="7">G9+D9</f>
        <v>3966</v>
      </c>
      <c r="I9" s="5">
        <f t="shared" si="7"/>
        <v>6308</v>
      </c>
      <c r="J9" s="4"/>
      <c r="K9" s="3">
        <v>0.28849999999999998</v>
      </c>
      <c r="L9" s="3">
        <v>0.40119268844969203</v>
      </c>
      <c r="M9" s="3">
        <v>0.32386745419176699</v>
      </c>
      <c r="O9" s="4">
        <f t="shared" si="2"/>
        <v>0.28849999999999998</v>
      </c>
      <c r="P9" s="4">
        <f t="shared" si="3"/>
        <v>0.30327564245936456</v>
      </c>
      <c r="Q9" s="4">
        <f t="shared" si="4"/>
        <v>0.3109208585464423</v>
      </c>
    </row>
    <row r="10" spans="1:17" x14ac:dyDescent="0.3">
      <c r="A10" s="1" t="s">
        <v>7</v>
      </c>
      <c r="B10" s="1" t="s">
        <v>40</v>
      </c>
      <c r="C10" s="1">
        <v>282</v>
      </c>
      <c r="D10" s="5"/>
      <c r="E10" s="5">
        <v>4050</v>
      </c>
      <c r="G10" s="5">
        <f t="shared" si="0"/>
        <v>282</v>
      </c>
      <c r="H10" s="5">
        <f t="shared" ref="H10:I10" si="8">G10+D10</f>
        <v>282</v>
      </c>
      <c r="I10" s="5">
        <f t="shared" si="8"/>
        <v>4332</v>
      </c>
      <c r="J10" s="4"/>
      <c r="K10" s="3">
        <v>0.25380000000000003</v>
      </c>
      <c r="L10" s="3"/>
      <c r="M10" s="3">
        <v>0.410599897202446</v>
      </c>
      <c r="O10" s="4">
        <f t="shared" si="2"/>
        <v>0.25380000000000003</v>
      </c>
      <c r="P10" s="4">
        <f t="shared" si="3"/>
        <v>0.25380000000000003</v>
      </c>
      <c r="Q10" s="4">
        <f t="shared" si="4"/>
        <v>0.40039270167818708</v>
      </c>
    </row>
    <row r="11" spans="1:17" x14ac:dyDescent="0.3">
      <c r="A11" s="1" t="s">
        <v>8</v>
      </c>
      <c r="B11" s="1" t="s">
        <v>41</v>
      </c>
      <c r="C11" s="1">
        <v>487</v>
      </c>
      <c r="D11" s="5">
        <v>1049</v>
      </c>
      <c r="E11" s="5">
        <v>3046</v>
      </c>
      <c r="G11" s="5">
        <f t="shared" si="0"/>
        <v>487</v>
      </c>
      <c r="H11" s="5">
        <f t="shared" ref="H11:I11" si="9">G11+D11</f>
        <v>1536</v>
      </c>
      <c r="I11" s="5">
        <f t="shared" si="9"/>
        <v>4582</v>
      </c>
      <c r="J11" s="4"/>
      <c r="K11" s="3">
        <v>0.27779999999999999</v>
      </c>
      <c r="L11" s="3">
        <v>0.35100078548939101</v>
      </c>
      <c r="M11" s="3">
        <v>0.36796317726017702</v>
      </c>
      <c r="O11" s="4">
        <f t="shared" si="2"/>
        <v>0.27779999999999999</v>
      </c>
      <c r="P11" s="4">
        <f t="shared" si="3"/>
        <v>0.3277919426942521</v>
      </c>
      <c r="Q11" s="4">
        <f t="shared" si="4"/>
        <v>0.35449678348163915</v>
      </c>
    </row>
    <row r="12" spans="1:17" x14ac:dyDescent="0.3">
      <c r="A12" s="1" t="s">
        <v>9</v>
      </c>
      <c r="B12" s="1" t="s">
        <v>42</v>
      </c>
      <c r="C12" s="1">
        <v>8982</v>
      </c>
      <c r="D12" s="5">
        <v>3429.24</v>
      </c>
      <c r="E12" s="5">
        <v>2492.9</v>
      </c>
      <c r="G12" s="5">
        <f t="shared" si="0"/>
        <v>8982</v>
      </c>
      <c r="H12" s="5">
        <f t="shared" ref="H12:I12" si="10">G12+D12</f>
        <v>12411.24</v>
      </c>
      <c r="I12" s="5">
        <f t="shared" si="10"/>
        <v>14904.14</v>
      </c>
      <c r="J12" s="4"/>
      <c r="K12" s="3">
        <v>0.23980000000000001</v>
      </c>
      <c r="L12" s="3">
        <v>0.31849822746406597</v>
      </c>
      <c r="M12" s="3">
        <v>0.367700872718145</v>
      </c>
      <c r="O12" s="4">
        <f t="shared" si="2"/>
        <v>0.23980000000000001</v>
      </c>
      <c r="P12" s="4">
        <f t="shared" si="3"/>
        <v>0.26154441148095386</v>
      </c>
      <c r="Q12" s="4">
        <f t="shared" si="4"/>
        <v>0.27930038010565772</v>
      </c>
    </row>
    <row r="13" spans="1:17" x14ac:dyDescent="0.3">
      <c r="A13" s="1" t="s">
        <v>10</v>
      </c>
      <c r="B13" s="1" t="s">
        <v>43</v>
      </c>
      <c r="C13" s="1">
        <v>31512</v>
      </c>
      <c r="D13" s="5">
        <v>10763.19</v>
      </c>
      <c r="E13" s="5">
        <v>39341</v>
      </c>
      <c r="G13" s="5">
        <f t="shared" si="0"/>
        <v>31512</v>
      </c>
      <c r="H13" s="5">
        <f t="shared" ref="H13:I13" si="11">G13+D13</f>
        <v>42275.19</v>
      </c>
      <c r="I13" s="5">
        <f t="shared" si="11"/>
        <v>81616.19</v>
      </c>
      <c r="J13" s="4"/>
      <c r="K13" s="3">
        <v>0.19539999999999999</v>
      </c>
      <c r="L13" s="3">
        <v>0.32583598037873601</v>
      </c>
      <c r="M13" s="3">
        <v>0.357995208196422</v>
      </c>
      <c r="O13" s="4">
        <f t="shared" si="2"/>
        <v>0.19539999999999999</v>
      </c>
      <c r="P13" s="4">
        <f t="shared" si="3"/>
        <v>0.22860877421609713</v>
      </c>
      <c r="Q13" s="4">
        <f t="shared" si="4"/>
        <v>0.29097620032628385</v>
      </c>
    </row>
    <row r="14" spans="1:17" x14ac:dyDescent="0.3">
      <c r="A14" s="1" t="s">
        <v>11</v>
      </c>
      <c r="B14" s="1" t="s">
        <v>44</v>
      </c>
      <c r="C14" s="1">
        <v>11438</v>
      </c>
      <c r="D14" s="5">
        <v>11990.55</v>
      </c>
      <c r="E14" s="5">
        <v>18857</v>
      </c>
      <c r="G14" s="5">
        <f t="shared" si="0"/>
        <v>11438</v>
      </c>
      <c r="H14" s="5">
        <f t="shared" ref="H14:I14" si="12">G14+D14</f>
        <v>23428.55</v>
      </c>
      <c r="I14" s="5">
        <f t="shared" si="12"/>
        <v>42285.55</v>
      </c>
      <c r="J14" s="4"/>
      <c r="K14" s="3">
        <v>0.32350000000000001</v>
      </c>
      <c r="L14" s="3">
        <v>0.39678166897672801</v>
      </c>
      <c r="M14" s="3">
        <v>0.43390045897225299</v>
      </c>
      <c r="O14" s="4">
        <f t="shared" si="2"/>
        <v>0.32350000000000001</v>
      </c>
      <c r="P14" s="4">
        <f t="shared" si="3"/>
        <v>0.36100498925238245</v>
      </c>
      <c r="Q14" s="4">
        <f t="shared" si="4"/>
        <v>0.39351230847863339</v>
      </c>
    </row>
    <row r="15" spans="1:17" x14ac:dyDescent="0.3">
      <c r="A15" s="1" t="s">
        <v>12</v>
      </c>
      <c r="B15" s="1" t="s">
        <v>45</v>
      </c>
      <c r="C15" s="1">
        <v>860</v>
      </c>
      <c r="D15" s="5">
        <v>949.14499999999998</v>
      </c>
      <c r="E15" s="5">
        <v>4421.8500000000004</v>
      </c>
      <c r="G15" s="5">
        <f t="shared" si="0"/>
        <v>860</v>
      </c>
      <c r="H15" s="5">
        <f t="shared" ref="H15:I15" si="13">G15+D15</f>
        <v>1809.145</v>
      </c>
      <c r="I15" s="5">
        <f t="shared" si="13"/>
        <v>6230.9950000000008</v>
      </c>
      <c r="J15" s="4"/>
      <c r="K15" s="3">
        <v>0.25109999999999999</v>
      </c>
      <c r="L15" s="3">
        <v>0.349205235871549</v>
      </c>
      <c r="M15" s="3">
        <v>0.42347845825346803</v>
      </c>
      <c r="O15" s="4">
        <f t="shared" si="2"/>
        <v>0.25109999999999999</v>
      </c>
      <c r="P15" s="4">
        <f t="shared" si="3"/>
        <v>0.3025696688774539</v>
      </c>
      <c r="Q15" s="4">
        <f t="shared" si="4"/>
        <v>0.3883730646918187</v>
      </c>
    </row>
    <row r="16" spans="1:17" x14ac:dyDescent="0.3">
      <c r="A16" s="1" t="s">
        <v>13</v>
      </c>
      <c r="B16" s="1" t="s">
        <v>46</v>
      </c>
      <c r="C16" s="1">
        <v>488</v>
      </c>
      <c r="D16" s="5">
        <v>12</v>
      </c>
      <c r="E16" s="5"/>
      <c r="G16" s="5">
        <f t="shared" si="0"/>
        <v>488</v>
      </c>
      <c r="H16" s="5">
        <f t="shared" ref="H16:I16" si="14">G16+D16</f>
        <v>500</v>
      </c>
      <c r="I16" s="5">
        <f t="shared" si="14"/>
        <v>500</v>
      </c>
      <c r="J16" s="4"/>
      <c r="K16" s="3">
        <v>0.2427</v>
      </c>
      <c r="L16" s="3">
        <v>0.29943718129135299</v>
      </c>
      <c r="M16" s="3"/>
      <c r="O16" s="4">
        <f t="shared" si="2"/>
        <v>0.2427</v>
      </c>
      <c r="P16" s="4">
        <f t="shared" si="3"/>
        <v>0.24406169235099248</v>
      </c>
      <c r="Q16" s="4">
        <f t="shared" si="4"/>
        <v>0.24406169235099248</v>
      </c>
    </row>
    <row r="17" spans="1:17" x14ac:dyDescent="0.3">
      <c r="A17" s="1" t="s">
        <v>14</v>
      </c>
      <c r="B17" s="1" t="s">
        <v>47</v>
      </c>
      <c r="C17" s="1">
        <v>2416</v>
      </c>
      <c r="D17" s="5">
        <v>2165</v>
      </c>
      <c r="E17" s="5">
        <v>1436.7</v>
      </c>
      <c r="G17" s="5">
        <f t="shared" si="0"/>
        <v>2416</v>
      </c>
      <c r="H17" s="5">
        <f t="shared" ref="H17:I17" si="15">G17+D17</f>
        <v>4581</v>
      </c>
      <c r="I17" s="5">
        <f t="shared" si="15"/>
        <v>6017.7</v>
      </c>
      <c r="J17" s="4"/>
      <c r="K17" s="3">
        <v>0.30070000000000002</v>
      </c>
      <c r="L17" s="3">
        <v>0.37319446202943202</v>
      </c>
      <c r="M17" s="3">
        <v>0.41127111566150998</v>
      </c>
      <c r="O17" s="4">
        <f t="shared" si="2"/>
        <v>0.30070000000000002</v>
      </c>
      <c r="P17" s="4">
        <f t="shared" si="3"/>
        <v>0.33496118976068989</v>
      </c>
      <c r="Q17" s="4">
        <f t="shared" si="4"/>
        <v>0.35317985645090511</v>
      </c>
    </row>
    <row r="18" spans="1:17" x14ac:dyDescent="0.3">
      <c r="A18" s="1" t="s">
        <v>15</v>
      </c>
      <c r="B18" s="1" t="s">
        <v>48</v>
      </c>
      <c r="C18" s="1">
        <v>7917</v>
      </c>
      <c r="D18" s="5">
        <v>845.95</v>
      </c>
      <c r="E18" s="5">
        <v>1697.6</v>
      </c>
      <c r="G18" s="5">
        <f t="shared" si="0"/>
        <v>7917</v>
      </c>
      <c r="H18" s="5">
        <f t="shared" ref="H18:I18" si="16">G18+D18</f>
        <v>8762.9500000000007</v>
      </c>
      <c r="I18" s="5">
        <f t="shared" si="16"/>
        <v>10460.550000000001</v>
      </c>
      <c r="J18" s="4"/>
      <c r="K18" s="3">
        <v>0.20319999999999999</v>
      </c>
      <c r="L18" s="3">
        <v>0.214535750108373</v>
      </c>
      <c r="M18" s="3">
        <v>0.264196405685241</v>
      </c>
      <c r="O18" s="4">
        <f t="shared" si="2"/>
        <v>0.20319999999999999</v>
      </c>
      <c r="P18" s="4">
        <f t="shared" si="3"/>
        <v>0.20429432072580328</v>
      </c>
      <c r="Q18" s="4">
        <f t="shared" si="4"/>
        <v>0.21401558580528202</v>
      </c>
    </row>
    <row r="19" spans="1:17" x14ac:dyDescent="0.3">
      <c r="A19" s="1" t="s">
        <v>16</v>
      </c>
      <c r="B19" s="1" t="s">
        <v>49</v>
      </c>
      <c r="C19" s="1">
        <v>47</v>
      </c>
      <c r="D19" s="5"/>
      <c r="E19" s="5">
        <v>800</v>
      </c>
      <c r="G19" s="5">
        <f t="shared" si="0"/>
        <v>47</v>
      </c>
      <c r="H19" s="5">
        <f t="shared" ref="H19:I19" si="17">G19+D19</f>
        <v>47</v>
      </c>
      <c r="I19" s="5">
        <f t="shared" si="17"/>
        <v>847</v>
      </c>
      <c r="J19" s="4"/>
      <c r="K19" s="3">
        <v>0.22500000000000001</v>
      </c>
      <c r="L19" s="3"/>
      <c r="M19" s="3">
        <v>0.30787782384081802</v>
      </c>
      <c r="O19" s="4">
        <f t="shared" si="2"/>
        <v>0.22500000000000001</v>
      </c>
      <c r="P19" s="4">
        <f t="shared" si="3"/>
        <v>0.22500000000000003</v>
      </c>
      <c r="Q19" s="4">
        <f t="shared" si="4"/>
        <v>0.30327893633135111</v>
      </c>
    </row>
    <row r="20" spans="1:17" x14ac:dyDescent="0.3">
      <c r="A20" s="1" t="s">
        <v>17</v>
      </c>
      <c r="B20" s="1" t="s">
        <v>50</v>
      </c>
      <c r="C20" s="1">
        <v>129</v>
      </c>
      <c r="D20" s="5">
        <v>121.03</v>
      </c>
      <c r="E20" s="5"/>
      <c r="G20" s="5">
        <f t="shared" si="0"/>
        <v>129</v>
      </c>
      <c r="H20" s="5">
        <f t="shared" ref="H20:I20" si="18">G20+D20</f>
        <v>250.03</v>
      </c>
      <c r="I20" s="5">
        <f t="shared" si="18"/>
        <v>250.03</v>
      </c>
      <c r="J20" s="4"/>
      <c r="K20" s="3">
        <v>0.24929999999999999</v>
      </c>
      <c r="L20" s="3">
        <v>0.27614755581793299</v>
      </c>
      <c r="M20" s="3"/>
      <c r="O20" s="4">
        <f t="shared" si="2"/>
        <v>0.24929999999999999</v>
      </c>
      <c r="P20" s="4">
        <f t="shared" si="3"/>
        <v>0.2622958792170717</v>
      </c>
      <c r="Q20" s="4">
        <f t="shared" si="4"/>
        <v>0.2622958792170717</v>
      </c>
    </row>
    <row r="21" spans="1:17" x14ac:dyDescent="0.3">
      <c r="A21" s="1" t="s">
        <v>18</v>
      </c>
      <c r="B21" s="1" t="s">
        <v>51</v>
      </c>
      <c r="C21" s="1">
        <v>47</v>
      </c>
      <c r="D21" s="5">
        <v>7.05</v>
      </c>
      <c r="E21" s="5"/>
      <c r="G21" s="5">
        <f>C21</f>
        <v>47</v>
      </c>
      <c r="H21" s="5">
        <f>G21+D21</f>
        <v>54.05</v>
      </c>
      <c r="I21" s="5">
        <f>H21+E21</f>
        <v>54.05</v>
      </c>
      <c r="J21" s="4"/>
      <c r="K21" s="3">
        <v>0.25359999999999999</v>
      </c>
      <c r="L21" s="3">
        <v>0.22685061448209001</v>
      </c>
      <c r="M21" s="3"/>
      <c r="O21" s="4">
        <f>K21</f>
        <v>0.25359999999999999</v>
      </c>
      <c r="P21" s="4">
        <f>SUMPRODUCT(K21:L21, C21:D21) / SUM(C21:D21)</f>
        <v>0.25011094971505521</v>
      </c>
      <c r="Q21" s="4">
        <f>SUMPRODUCT(K21:M21, C21:E21) / SUM(C21:E21)</f>
        <v>0.25011094971505521</v>
      </c>
    </row>
    <row r="22" spans="1:17" x14ac:dyDescent="0.3">
      <c r="A22" s="1" t="s">
        <v>19</v>
      </c>
      <c r="B22" s="1" t="s">
        <v>52</v>
      </c>
      <c r="C22" s="1">
        <v>10</v>
      </c>
      <c r="D22" s="5"/>
      <c r="E22" s="5"/>
      <c r="G22" s="5">
        <f>C22</f>
        <v>10</v>
      </c>
      <c r="H22" s="5">
        <f>G22+D22</f>
        <v>10</v>
      </c>
      <c r="I22" s="5">
        <f>H22+E22</f>
        <v>10</v>
      </c>
      <c r="J22" s="4"/>
      <c r="K22" s="3">
        <v>0.2823</v>
      </c>
      <c r="L22" s="3"/>
      <c r="M22" s="3"/>
      <c r="O22" s="4">
        <f>K22</f>
        <v>0.2823</v>
      </c>
      <c r="P22" s="4">
        <f>SUMPRODUCT(K22:L22, C22:D22) / SUM(C22:D22)</f>
        <v>0.2823</v>
      </c>
      <c r="Q22" s="4">
        <f>SUMPRODUCT(K22:M22, C22:E22) / SUM(C22:E22)</f>
        <v>0.2823</v>
      </c>
    </row>
    <row r="23" spans="1:17" x14ac:dyDescent="0.3">
      <c r="A23" s="1" t="s">
        <v>20</v>
      </c>
      <c r="B23" s="1" t="s">
        <v>53</v>
      </c>
      <c r="C23" s="1">
        <v>2927</v>
      </c>
      <c r="D23" s="5">
        <v>983.8</v>
      </c>
      <c r="E23" s="5">
        <v>4000</v>
      </c>
      <c r="G23" s="5">
        <f t="shared" si="0"/>
        <v>2927</v>
      </c>
      <c r="H23" s="5">
        <f t="shared" ref="H23:I23" si="19">G23+D23</f>
        <v>3910.8</v>
      </c>
      <c r="I23" s="5">
        <f t="shared" si="19"/>
        <v>7910.8</v>
      </c>
      <c r="J23" s="4"/>
      <c r="K23" s="3">
        <v>0.2419</v>
      </c>
      <c r="L23" s="3">
        <v>0.36137465812799502</v>
      </c>
      <c r="M23" s="3">
        <v>0.36455690736810897</v>
      </c>
      <c r="O23" s="4">
        <f t="shared" si="2"/>
        <v>0.2419</v>
      </c>
      <c r="P23" s="4">
        <f t="shared" si="3"/>
        <v>0.27195501909233954</v>
      </c>
      <c r="Q23" s="4">
        <f t="shared" si="4"/>
        <v>0.31877803991236753</v>
      </c>
    </row>
    <row r="24" spans="1:17" x14ac:dyDescent="0.3">
      <c r="A24" s="1" t="s">
        <v>21</v>
      </c>
      <c r="B24" s="1" t="s">
        <v>54</v>
      </c>
      <c r="C24" s="1">
        <v>774</v>
      </c>
      <c r="D24" s="5">
        <v>139</v>
      </c>
      <c r="E24" s="5">
        <v>216.8</v>
      </c>
      <c r="G24" s="5">
        <f t="shared" si="0"/>
        <v>774</v>
      </c>
      <c r="H24" s="5">
        <f t="shared" ref="H24:I24" si="20">G24+D24</f>
        <v>913</v>
      </c>
      <c r="I24" s="5">
        <f t="shared" si="20"/>
        <v>1129.8</v>
      </c>
      <c r="J24" s="4"/>
      <c r="K24" s="3">
        <v>0.29530000000000001</v>
      </c>
      <c r="L24" s="3">
        <v>0.37577112232489202</v>
      </c>
      <c r="M24" s="3">
        <v>0.41048664113271299</v>
      </c>
      <c r="O24" s="4">
        <f t="shared" si="2"/>
        <v>0.29530000000000001</v>
      </c>
      <c r="P24" s="4">
        <f t="shared" si="3"/>
        <v>0.30755135378221249</v>
      </c>
      <c r="Q24" s="4">
        <f t="shared" si="4"/>
        <v>0.32730385006260598</v>
      </c>
    </row>
    <row r="25" spans="1:17" x14ac:dyDescent="0.3">
      <c r="A25" s="1" t="s">
        <v>22</v>
      </c>
      <c r="B25" s="1" t="s">
        <v>55</v>
      </c>
      <c r="C25" s="1">
        <v>2790</v>
      </c>
      <c r="D25" s="5">
        <v>610.1</v>
      </c>
      <c r="E25" s="5">
        <v>8010.5</v>
      </c>
      <c r="G25" s="5">
        <f t="shared" si="0"/>
        <v>2790</v>
      </c>
      <c r="H25" s="5">
        <f t="shared" ref="H25:I25" si="21">G25+D25</f>
        <v>3400.1</v>
      </c>
      <c r="I25" s="5">
        <f t="shared" si="21"/>
        <v>11410.6</v>
      </c>
      <c r="J25" s="4"/>
      <c r="K25" s="3">
        <v>0.24049999999999999</v>
      </c>
      <c r="L25" s="3">
        <v>0.233034562759525</v>
      </c>
      <c r="M25" s="3">
        <v>0.33257033924333701</v>
      </c>
      <c r="O25" s="4">
        <f t="shared" si="2"/>
        <v>0.24049999999999999</v>
      </c>
      <c r="P25" s="4">
        <f t="shared" si="3"/>
        <v>0.23916043255774425</v>
      </c>
      <c r="Q25" s="4">
        <f t="shared" si="4"/>
        <v>0.30473630564986393</v>
      </c>
    </row>
    <row r="26" spans="1:17" x14ac:dyDescent="0.3">
      <c r="A26" s="1" t="s">
        <v>23</v>
      </c>
      <c r="B26" s="1" t="s">
        <v>56</v>
      </c>
      <c r="C26" s="1">
        <v>4550</v>
      </c>
      <c r="D26" s="5">
        <v>6.9</v>
      </c>
      <c r="E26" s="5">
        <v>153</v>
      </c>
      <c r="G26" s="5">
        <f t="shared" si="0"/>
        <v>4550</v>
      </c>
      <c r="H26" s="5">
        <f t="shared" ref="H26:I26" si="22">G26+D26</f>
        <v>4556.8999999999996</v>
      </c>
      <c r="I26" s="5">
        <f t="shared" si="22"/>
        <v>4709.8999999999996</v>
      </c>
      <c r="J26" s="4"/>
      <c r="K26" s="3">
        <v>0.28179999999999999</v>
      </c>
      <c r="L26" s="3">
        <v>0.252826672712754</v>
      </c>
      <c r="M26" s="3">
        <v>0.51006628340635296</v>
      </c>
      <c r="O26" s="4">
        <f t="shared" si="2"/>
        <v>0.28179999999999999</v>
      </c>
      <c r="P26" s="4">
        <f t="shared" si="3"/>
        <v>0.28175612895646562</v>
      </c>
      <c r="Q26" s="4">
        <f t="shared" si="4"/>
        <v>0.28917273092908347</v>
      </c>
    </row>
    <row r="27" spans="1:17" x14ac:dyDescent="0.3">
      <c r="A27" s="1" t="s">
        <v>24</v>
      </c>
      <c r="B27" s="1" t="s">
        <v>57</v>
      </c>
      <c r="C27" s="1">
        <v>1736</v>
      </c>
      <c r="D27" s="5">
        <v>703.5</v>
      </c>
      <c r="E27" s="5"/>
      <c r="G27" s="5">
        <f t="shared" si="0"/>
        <v>1736</v>
      </c>
      <c r="H27" s="5">
        <f t="shared" ref="H27:I27" si="23">G27+D27</f>
        <v>2439.5</v>
      </c>
      <c r="I27" s="5">
        <f t="shared" si="23"/>
        <v>2439.5</v>
      </c>
      <c r="J27" s="4"/>
      <c r="K27" s="3">
        <v>0.23599999999999999</v>
      </c>
      <c r="L27" s="3">
        <v>0.27979996596509199</v>
      </c>
      <c r="M27" s="3"/>
      <c r="O27" s="4">
        <f t="shared" si="2"/>
        <v>0.23599999999999999</v>
      </c>
      <c r="P27" s="4">
        <f t="shared" si="3"/>
        <v>0.2486309801420136</v>
      </c>
      <c r="Q27" s="4">
        <f t="shared" si="4"/>
        <v>0.2486309801420136</v>
      </c>
    </row>
    <row r="28" spans="1:17" x14ac:dyDescent="0.3">
      <c r="A28" s="1" t="s">
        <v>25</v>
      </c>
      <c r="B28" s="1" t="s">
        <v>58</v>
      </c>
      <c r="C28" s="1">
        <v>50</v>
      </c>
      <c r="D28" s="5"/>
      <c r="E28" s="5"/>
      <c r="G28" s="5">
        <f>C28</f>
        <v>50</v>
      </c>
      <c r="H28" s="5">
        <f>G28+D28</f>
        <v>50</v>
      </c>
      <c r="I28" s="5">
        <f>H28+E28</f>
        <v>50</v>
      </c>
      <c r="J28" s="4"/>
      <c r="K28" s="3">
        <v>0.17649999999999999</v>
      </c>
      <c r="L28" s="3"/>
      <c r="M28" s="3"/>
      <c r="O28" s="4">
        <f>K28</f>
        <v>0.17649999999999999</v>
      </c>
      <c r="P28" s="4">
        <f>SUMPRODUCT(K28:L28, C28:D28) / SUM(C28:D28)</f>
        <v>0.17649999999999999</v>
      </c>
      <c r="Q28" s="4">
        <f>SUMPRODUCT(K28:M28, C28:E28) / SUM(C28:E28)</f>
        <v>0.17649999999999999</v>
      </c>
    </row>
    <row r="29" spans="1:17" x14ac:dyDescent="0.3">
      <c r="A29" s="1" t="s">
        <v>26</v>
      </c>
      <c r="B29" s="1" t="s">
        <v>59</v>
      </c>
      <c r="C29" s="1">
        <v>50</v>
      </c>
      <c r="D29" s="5"/>
      <c r="E29" s="5"/>
      <c r="G29" s="5">
        <f>C29</f>
        <v>50</v>
      </c>
      <c r="H29" s="5">
        <f>G29+D29</f>
        <v>50</v>
      </c>
      <c r="I29" s="5">
        <f>H29+E29</f>
        <v>50</v>
      </c>
      <c r="J29" s="4"/>
      <c r="K29" s="3">
        <v>0.1023</v>
      </c>
      <c r="L29" s="3"/>
      <c r="M29" s="3"/>
      <c r="O29" s="4">
        <f>K29</f>
        <v>0.1023</v>
      </c>
      <c r="P29" s="4">
        <f>SUMPRODUCT(K29:L29, C29:D29) / SUM(C29:D29)</f>
        <v>0.1023</v>
      </c>
      <c r="Q29" s="4">
        <f>SUMPRODUCT(K29:M29, C29:E29) / SUM(C29:E29)</f>
        <v>0.1023</v>
      </c>
    </row>
    <row r="30" spans="1:17" x14ac:dyDescent="0.3">
      <c r="A30" s="1" t="s">
        <v>27</v>
      </c>
      <c r="B30" s="1" t="s">
        <v>60</v>
      </c>
      <c r="C30" s="1">
        <v>21996</v>
      </c>
      <c r="D30" s="5">
        <v>49.7</v>
      </c>
      <c r="E30" s="5">
        <v>36</v>
      </c>
      <c r="G30" s="5">
        <f t="shared" si="0"/>
        <v>21996</v>
      </c>
      <c r="H30" s="5">
        <f t="shared" ref="H30:I30" si="24">G30+D30</f>
        <v>22045.7</v>
      </c>
      <c r="I30" s="5">
        <f t="shared" si="24"/>
        <v>22081.7</v>
      </c>
      <c r="J30" s="4"/>
      <c r="K30" s="3">
        <v>0.25340000000000001</v>
      </c>
      <c r="L30" s="3">
        <v>0.320060874885923</v>
      </c>
      <c r="M30" s="3">
        <v>0.29383660432069197</v>
      </c>
      <c r="O30" s="4">
        <f t="shared" si="2"/>
        <v>0.25340000000000001</v>
      </c>
      <c r="P30" s="4">
        <f t="shared" si="3"/>
        <v>0.25355028080223491</v>
      </c>
      <c r="Q30" s="4">
        <f t="shared" si="4"/>
        <v>0.25361595996854297</v>
      </c>
    </row>
    <row r="31" spans="1:17" x14ac:dyDescent="0.3">
      <c r="A31" s="1" t="s">
        <v>28</v>
      </c>
      <c r="B31" s="1" t="s">
        <v>61</v>
      </c>
      <c r="C31" s="1">
        <v>2456</v>
      </c>
      <c r="D31" s="5">
        <v>3097.85</v>
      </c>
      <c r="E31" s="5">
        <v>6348</v>
      </c>
      <c r="G31" s="5">
        <f t="shared" si="0"/>
        <v>2456</v>
      </c>
      <c r="H31" s="5">
        <f t="shared" ref="H31:I31" si="25">G31+D31</f>
        <v>5553.85</v>
      </c>
      <c r="I31" s="5">
        <f t="shared" si="25"/>
        <v>11901.85</v>
      </c>
      <c r="J31" s="4"/>
      <c r="K31" s="3">
        <v>0.25159999999999999</v>
      </c>
      <c r="L31" s="3">
        <v>0.36367755264658902</v>
      </c>
      <c r="M31" s="3">
        <v>0.41671150151172898</v>
      </c>
      <c r="O31" s="4">
        <f t="shared" si="2"/>
        <v>0.25159999999999999</v>
      </c>
      <c r="P31" s="4">
        <f t="shared" si="3"/>
        <v>0.31411509249731906</v>
      </c>
      <c r="Q31" s="4">
        <f t="shared" si="4"/>
        <v>0.3688361656433824</v>
      </c>
    </row>
    <row r="32" spans="1:17" x14ac:dyDescent="0.3">
      <c r="A32" s="1" t="s">
        <v>29</v>
      </c>
      <c r="B32" s="1" t="s">
        <v>62</v>
      </c>
      <c r="C32" s="1">
        <v>53</v>
      </c>
      <c r="D32" s="5"/>
      <c r="E32" s="5"/>
      <c r="G32" s="5">
        <f>C32</f>
        <v>53</v>
      </c>
      <c r="H32" s="5">
        <f t="shared" ref="H32:I32" si="26">G32+D32</f>
        <v>53</v>
      </c>
      <c r="I32" s="5">
        <f t="shared" si="26"/>
        <v>53</v>
      </c>
      <c r="J32" s="4"/>
      <c r="K32" s="3">
        <v>0.17430000000000001</v>
      </c>
      <c r="L32" s="3"/>
      <c r="M32" s="3"/>
      <c r="O32" s="4">
        <f>K32</f>
        <v>0.17430000000000001</v>
      </c>
      <c r="P32" s="4">
        <f>SUMPRODUCT(K32:L32, C32:D32) / SUM(C32:D32)</f>
        <v>0.17429999999999998</v>
      </c>
      <c r="Q32" s="4">
        <f>SUMPRODUCT(K32:M32, C32:E32) / SUM(C32:E32)</f>
        <v>0.17429999999999998</v>
      </c>
    </row>
    <row r="34" spans="1:17" x14ac:dyDescent="0.3">
      <c r="A34" s="2" t="s">
        <v>69</v>
      </c>
      <c r="C34" s="5">
        <f>SUM(C3:C32)</f>
        <v>110147</v>
      </c>
      <c r="D34" s="5">
        <f>SUM(D3:D32)</f>
        <v>39611.954999999994</v>
      </c>
      <c r="E34" s="5">
        <f>SUM(E3:E32)</f>
        <v>97479.35</v>
      </c>
      <c r="G34" s="5">
        <f>SUM(G3:G32)</f>
        <v>110147</v>
      </c>
      <c r="H34" s="5">
        <f>SUM(H3:H32)</f>
        <v>149758.95500000002</v>
      </c>
      <c r="I34" s="5">
        <f>SUM(I3:I32)</f>
        <v>247238.30499999999</v>
      </c>
      <c r="K34" s="3">
        <f>SUMPRODUCT(K3:K32, C3:C32) / SUM(C3:C32)</f>
        <v>0.24183780765704016</v>
      </c>
      <c r="L34" s="3">
        <f>SUMPRODUCT(L3:L32, D3:D32) / SUM(D3:D32)</f>
        <v>0.35182541294740449</v>
      </c>
      <c r="M34" s="3">
        <f>SUMPRODUCT(M3:M32, E3:E32) / SUM(E3:E32)</f>
        <v>0.3786803042307974</v>
      </c>
      <c r="O34" s="3">
        <f>SUMPRODUCT(O3:O32, G3:G32) / SUM(G3:G32)</f>
        <v>0.24183780765704016</v>
      </c>
      <c r="P34" s="3">
        <f>SUMPRODUCT(P3:P32, H3:H32) / SUM(H3:H32)</f>
        <v>0.27093005173232548</v>
      </c>
      <c r="Q34" s="3">
        <f>SUMPRODUCT(Q3:Q32, I3:I32) / SUM(I3:I32)</f>
        <v>0.313413050375626</v>
      </c>
    </row>
  </sheetData>
  <mergeCells count="5">
    <mergeCell ref="C1:E1"/>
    <mergeCell ref="G1:I1"/>
    <mergeCell ref="K1:M1"/>
    <mergeCell ref="O1:Q1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Iain Staffell</dc:creator>
  <cp:lastModifiedBy>Iain Staffell</cp:lastModifiedBy>
  <dcterms:created xsi:type="dcterms:W3CDTF">2016-08-15T19:04:57Z</dcterms:created>
  <dcterms:modified xsi:type="dcterms:W3CDTF">2016-08-15T20:59:48Z</dcterms:modified>
</cp:coreProperties>
</file>